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uhe/Documents/1_Retsmedicin/3_Artikler/Article 91 - Kiropraktoren WAD resume/"/>
    </mc:Choice>
  </mc:AlternateContent>
  <xr:revisionPtr revIDLastSave="0" documentId="13_ncr:1_{72864BB1-7258-784C-B147-82990896C7B9}" xr6:coauthVersionLast="47" xr6:coauthVersionMax="47" xr10:uidLastSave="{00000000-0000-0000-0000-000000000000}"/>
  <bookViews>
    <workbookView xWindow="29200" yWindow="1900" windowWidth="22000" windowHeight="23300" xr2:uid="{EAC38FDC-D8B9-46BF-80F3-4EDE21606E08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F57" i="1" s="1"/>
  <c r="F61" i="1"/>
  <c r="C46" i="1"/>
  <c r="F52" i="1"/>
  <c r="F74" i="1" l="1"/>
  <c r="F67" i="1"/>
</calcChain>
</file>

<file path=xl/sharedStrings.xml><?xml version="1.0" encoding="utf-8"?>
<sst xmlns="http://schemas.openxmlformats.org/spreadsheetml/2006/main" count="76" uniqueCount="70">
  <si>
    <t>1) Registrering af smerteintensitet</t>
  </si>
  <si>
    <t xml:space="preserve">Nedenstående registreres debuterende symptomer, eller væsentlig forværring af forudbestående </t>
  </si>
  <si>
    <t>symptomer, som følge af trafikulykken.</t>
  </si>
  <si>
    <t>Variabel</t>
  </si>
  <si>
    <t>Tinnitus</t>
  </si>
  <si>
    <t>Lydoverfølsomhed</t>
  </si>
  <si>
    <t>Synsforstyrrelser</t>
  </si>
  <si>
    <t>Føleforstyrrelser</t>
  </si>
  <si>
    <t xml:space="preserve">Svimmelhed </t>
  </si>
  <si>
    <t>Koncentrationsbesvær</t>
  </si>
  <si>
    <t>Fatigue/udmattet</t>
  </si>
  <si>
    <t>Hukommelsesbesvær</t>
  </si>
  <si>
    <t>Irritabilitet</t>
  </si>
  <si>
    <t>Søvnbesvær</t>
  </si>
  <si>
    <t>Dysfagi</t>
  </si>
  <si>
    <t>Sum</t>
  </si>
  <si>
    <t>(0-11)</t>
  </si>
  <si>
    <t>Grader</t>
  </si>
  <si>
    <t>Højre rotation</t>
  </si>
  <si>
    <t>Venstre rotation</t>
  </si>
  <si>
    <t>Højre lateral fleksion</t>
  </si>
  <si>
    <t>Venstre lateral fleksion</t>
  </si>
  <si>
    <t>Fleksion</t>
  </si>
  <si>
    <t>Ekstension</t>
  </si>
  <si>
    <t xml:space="preserve">Den maksimale aktive bevægelse opmåles med goniometer, hvor summen danner baselineværdi. </t>
  </si>
  <si>
    <t>Værdi</t>
  </si>
  <si>
    <t>Point</t>
  </si>
  <si>
    <t>&gt;280</t>
  </si>
  <si>
    <t>261-280</t>
  </si>
  <si>
    <t>241-260</t>
  </si>
  <si>
    <t>221-240</t>
  </si>
  <si>
    <t>200-220</t>
  </si>
  <si>
    <t>&lt;200</t>
  </si>
  <si>
    <t>0-2</t>
  </si>
  <si>
    <t>STRATA</t>
  </si>
  <si>
    <t>13-15</t>
  </si>
  <si>
    <t>16-19</t>
  </si>
  <si>
    <t>3-4</t>
  </si>
  <si>
    <t>5-8</t>
  </si>
  <si>
    <t>9-10</t>
  </si>
  <si>
    <t>3-5</t>
  </si>
  <si>
    <t>6-11</t>
  </si>
  <si>
    <t>1-3</t>
  </si>
  <si>
    <t>4-6</t>
  </si>
  <si>
    <t>7-9</t>
  </si>
  <si>
    <t>10-12</t>
  </si>
  <si>
    <t>4) Stratificering jf. DWGRAS</t>
  </si>
  <si>
    <t>Sum aktivt bevægeudslag af halshvirvelsøjlen</t>
  </si>
  <si>
    <t>Samlet score</t>
  </si>
  <si>
    <t>Score, samlet</t>
  </si>
  <si>
    <t>Maks. smerteintensitet af nakkesmerter eller hovedpine</t>
  </si>
  <si>
    <t>3) Aktivt bevægeudslag af halshvirvelsøjlen</t>
  </si>
  <si>
    <t>Overføres</t>
  </si>
  <si>
    <t>Til stede 
(Sæt "x")</t>
  </si>
  <si>
    <t>Dato</t>
  </si>
  <si>
    <t>Patient navn</t>
  </si>
  <si>
    <t xml:space="preserve">med numerisk rangskala på 0-10. Den højeste værdi af disse to benyttes til tidlig stratificering. </t>
  </si>
  <si>
    <t>Den nuværende intensitet af nakkesmerter og hovedpine, som følge af trafikulykken, registreres</t>
  </si>
  <si>
    <t>Uhrenholt et al., Ugeskrift for Læger 2023</t>
  </si>
  <si>
    <t>Kasch et al., BMJ Open 2013</t>
  </si>
  <si>
    <t>jf. The Danish Whiplash Group Risk Assessment Scale (DWGRAS)</t>
  </si>
  <si>
    <t>(0-10)</t>
  </si>
  <si>
    <t xml:space="preserve">Nuværende intensitet hovedpine:  </t>
  </si>
  <si>
    <t xml:space="preserve">Nuværende intensitet nakkesmerter:  </t>
  </si>
  <si>
    <t xml:space="preserve">Kilder med hyperlink: </t>
  </si>
  <si>
    <t>2) Antal ikke-smertefulde neurologiske symptomer</t>
  </si>
  <si>
    <t>Antal ikke-smertefulde neurologiske symptomer</t>
  </si>
  <si>
    <t>Stratificering/prognosticering ved akut whiplashskade</t>
  </si>
  <si>
    <t>Cpr-nr.</t>
  </si>
  <si>
    <t>Kliniker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</si>
</sst>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</font>
    <font>
      <sz val="11"/>
      <color theme="1"/>
      <name val="Calibri Light"/>
      <family val="2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6"/>
      <color theme="1"/>
      <name val="Calibri Light"/>
      <family val="2"/>
      <scheme val="major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4"/>
      <name val="Calibri Light"/>
      <family val="2"/>
      <scheme val="major"/>
    </font>
    <font>
      <sz val="14"/>
      <color theme="1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2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5" borderId="1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justify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left"/>
    </xf>
    <xf numFmtId="14" fontId="3" fillId="0" borderId="9" xfId="0" applyNumberFormat="1" applyFont="1" applyBorder="1" applyAlignment="1">
      <alignment horizontal="left"/>
    </xf>
    <xf numFmtId="0" fontId="4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5" fillId="0" borderId="0" xfId="0" applyFont="1"/>
    <xf numFmtId="0" fontId="3" fillId="0" borderId="0" xfId="1" applyFont="1"/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bmjopen.bmj.com/content/bmjopen/3/1/e002050.full.pdf" TargetMode="External"/><Relationship Id="rId1" Type="http://schemas.openxmlformats.org/officeDocument/2006/relationships/hyperlink" Target="https://content.ugeskriftet.dk/sites/default/files/2023-05/V12220777_WE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11275-E63D-44A8-A05F-F9F64B066439}">
  <dimension ref="B2:F82"/>
  <sheetViews>
    <sheetView showGridLines="0" tabSelected="1" zoomScale="130" zoomScaleNormal="130" workbookViewId="0">
      <selection activeCell="H11" sqref="H11"/>
    </sheetView>
  </sheetViews>
  <sheetFormatPr baseColWidth="10" defaultColWidth="9.1640625" defaultRowHeight="15" x14ac:dyDescent="0.2"/>
  <cols>
    <col min="1" max="1" width="4.1640625" style="1" customWidth="1"/>
    <col min="2" max="2" width="30.6640625" style="1" customWidth="1"/>
    <col min="3" max="3" width="13.6640625" style="1" customWidth="1"/>
    <col min="4" max="4" width="12.5" style="1" customWidth="1"/>
    <col min="5" max="5" width="2.83203125" style="1" customWidth="1"/>
    <col min="6" max="6" width="11.6640625" style="8" customWidth="1"/>
    <col min="7" max="16384" width="9.1640625" style="1"/>
  </cols>
  <sheetData>
    <row r="2" spans="2:6" x14ac:dyDescent="0.2">
      <c r="B2" s="41" t="s">
        <v>55</v>
      </c>
      <c r="C2" s="41" t="s">
        <v>68</v>
      </c>
      <c r="D2" s="41" t="s">
        <v>54</v>
      </c>
      <c r="E2" s="49" t="s">
        <v>69</v>
      </c>
      <c r="F2" s="50"/>
    </row>
    <row r="3" spans="2:6" ht="21" customHeight="1" x14ac:dyDescent="0.2">
      <c r="B3" s="39"/>
      <c r="C3" s="39"/>
      <c r="D3" s="40"/>
      <c r="E3" s="47"/>
      <c r="F3" s="48"/>
    </row>
    <row r="4" spans="2:6" ht="20" customHeight="1" x14ac:dyDescent="0.2"/>
    <row r="5" spans="2:6" ht="20" customHeight="1" x14ac:dyDescent="0.25">
      <c r="B5" s="45" t="s">
        <v>67</v>
      </c>
      <c r="C5" s="45"/>
    </row>
    <row r="6" spans="2:6" s="43" customFormat="1" ht="19" x14ac:dyDescent="0.25">
      <c r="B6" s="51" t="s">
        <v>60</v>
      </c>
      <c r="C6" s="51"/>
      <c r="D6" s="51"/>
      <c r="E6" s="51"/>
      <c r="F6" s="51"/>
    </row>
    <row r="7" spans="2:6" s="43" customFormat="1" ht="19" x14ac:dyDescent="0.25">
      <c r="F7" s="44"/>
    </row>
    <row r="8" spans="2:6" x14ac:dyDescent="0.2">
      <c r="B8" s="2" t="s">
        <v>0</v>
      </c>
    </row>
    <row r="9" spans="2:6" x14ac:dyDescent="0.2">
      <c r="B9" s="3" t="s">
        <v>57</v>
      </c>
    </row>
    <row r="10" spans="2:6" ht="11" customHeight="1" x14ac:dyDescent="0.2">
      <c r="B10" s="1" t="s">
        <v>56</v>
      </c>
    </row>
    <row r="12" spans="2:6" x14ac:dyDescent="0.2">
      <c r="B12" s="1" t="s">
        <v>63</v>
      </c>
      <c r="C12" s="20">
        <v>0</v>
      </c>
      <c r="D12" s="42" t="s">
        <v>61</v>
      </c>
    </row>
    <row r="13" spans="2:6" x14ac:dyDescent="0.2">
      <c r="C13" s="8"/>
      <c r="D13" s="42"/>
    </row>
    <row r="14" spans="2:6" x14ac:dyDescent="0.2">
      <c r="B14" s="1" t="s">
        <v>62</v>
      </c>
      <c r="C14" s="20">
        <v>0</v>
      </c>
      <c r="D14" s="42" t="s">
        <v>61</v>
      </c>
    </row>
    <row r="17" spans="2:4" x14ac:dyDescent="0.2">
      <c r="B17" s="2" t="s">
        <v>65</v>
      </c>
    </row>
    <row r="18" spans="2:4" x14ac:dyDescent="0.2">
      <c r="B18" s="3" t="s">
        <v>1</v>
      </c>
    </row>
    <row r="19" spans="2:4" ht="10" customHeight="1" x14ac:dyDescent="0.2">
      <c r="B19" s="1" t="s">
        <v>2</v>
      </c>
    </row>
    <row r="21" spans="2:4" ht="32" x14ac:dyDescent="0.2">
      <c r="B21" s="13" t="s">
        <v>3</v>
      </c>
      <c r="C21" s="9" t="s">
        <v>53</v>
      </c>
      <c r="D21" s="4"/>
    </row>
    <row r="22" spans="2:4" ht="16" x14ac:dyDescent="0.2">
      <c r="B22" s="14" t="s">
        <v>4</v>
      </c>
      <c r="C22" s="15"/>
      <c r="D22" s="4"/>
    </row>
    <row r="23" spans="2:4" ht="16" x14ac:dyDescent="0.2">
      <c r="B23" s="14" t="s">
        <v>5</v>
      </c>
      <c r="C23" s="15"/>
      <c r="D23" s="4"/>
    </row>
    <row r="24" spans="2:4" ht="16" x14ac:dyDescent="0.2">
      <c r="B24" s="14" t="s">
        <v>6</v>
      </c>
      <c r="C24" s="15"/>
      <c r="D24" s="4"/>
    </row>
    <row r="25" spans="2:4" ht="16" x14ac:dyDescent="0.2">
      <c r="B25" s="14" t="s">
        <v>7</v>
      </c>
      <c r="C25" s="15"/>
      <c r="D25" s="4"/>
    </row>
    <row r="26" spans="2:4" ht="16" x14ac:dyDescent="0.2">
      <c r="B26" s="14" t="s">
        <v>8</v>
      </c>
      <c r="C26" s="15"/>
      <c r="D26" s="4"/>
    </row>
    <row r="27" spans="2:4" ht="16" x14ac:dyDescent="0.2">
      <c r="B27" s="14" t="s">
        <v>9</v>
      </c>
      <c r="C27" s="15"/>
      <c r="D27" s="4"/>
    </row>
    <row r="28" spans="2:4" ht="16" x14ac:dyDescent="0.2">
      <c r="B28" s="14" t="s">
        <v>10</v>
      </c>
      <c r="C28" s="15"/>
      <c r="D28" s="4"/>
    </row>
    <row r="29" spans="2:4" ht="16" x14ac:dyDescent="0.2">
      <c r="B29" s="14" t="s">
        <v>11</v>
      </c>
      <c r="C29" s="15"/>
      <c r="D29" s="4"/>
    </row>
    <row r="30" spans="2:4" ht="16" x14ac:dyDescent="0.2">
      <c r="B30" s="14" t="s">
        <v>12</v>
      </c>
      <c r="C30" s="15"/>
      <c r="D30" s="4"/>
    </row>
    <row r="31" spans="2:4" ht="16" x14ac:dyDescent="0.2">
      <c r="B31" s="14" t="s">
        <v>13</v>
      </c>
      <c r="C31" s="15"/>
      <c r="D31" s="4"/>
    </row>
    <row r="32" spans="2:4" ht="16" x14ac:dyDescent="0.2">
      <c r="B32" s="14" t="s">
        <v>14</v>
      </c>
      <c r="C32" s="15"/>
      <c r="D32" s="4"/>
    </row>
    <row r="33" spans="2:4" ht="16" x14ac:dyDescent="0.2">
      <c r="B33" s="6" t="s">
        <v>15</v>
      </c>
      <c r="C33" s="7">
        <f>IF($C$22="x",1,)+IF($C$23="x",1,)+IF($C$24="x",1,)+IF($C$25="x",1,)+IF($C$26="x",1,)+IF($C$27="x",1,)+IF($C$28="x",1,)+IF($C$29="x",1,)+IF($C$30="x",1,)+IF($C$31="x",1,)+IF($C$32="x",1,)</f>
        <v>0</v>
      </c>
      <c r="D33" s="5" t="s">
        <v>16</v>
      </c>
    </row>
    <row r="36" spans="2:4" x14ac:dyDescent="0.2">
      <c r="B36" s="2" t="s">
        <v>51</v>
      </c>
    </row>
    <row r="37" spans="2:4" x14ac:dyDescent="0.2">
      <c r="B37" s="3" t="s">
        <v>24</v>
      </c>
    </row>
    <row r="39" spans="2:4" ht="16" x14ac:dyDescent="0.2">
      <c r="B39" s="21" t="s">
        <v>3</v>
      </c>
      <c r="C39" s="22" t="s">
        <v>17</v>
      </c>
    </row>
    <row r="40" spans="2:4" ht="16" x14ac:dyDescent="0.2">
      <c r="B40" s="23" t="s">
        <v>18</v>
      </c>
      <c r="C40" s="24"/>
    </row>
    <row r="41" spans="2:4" ht="16" x14ac:dyDescent="0.2">
      <c r="B41" s="23" t="s">
        <v>19</v>
      </c>
      <c r="C41" s="24"/>
    </row>
    <row r="42" spans="2:4" ht="16" x14ac:dyDescent="0.2">
      <c r="B42" s="23" t="s">
        <v>20</v>
      </c>
      <c r="C42" s="24"/>
    </row>
    <row r="43" spans="2:4" ht="16" x14ac:dyDescent="0.2">
      <c r="B43" s="23" t="s">
        <v>21</v>
      </c>
      <c r="C43" s="24"/>
    </row>
    <row r="44" spans="2:4" ht="16" x14ac:dyDescent="0.2">
      <c r="B44" s="23" t="s">
        <v>22</v>
      </c>
      <c r="C44" s="24"/>
    </row>
    <row r="45" spans="2:4" ht="16" x14ac:dyDescent="0.2">
      <c r="B45" s="23" t="s">
        <v>23</v>
      </c>
      <c r="C45" s="24"/>
    </row>
    <row r="46" spans="2:4" ht="16" x14ac:dyDescent="0.2">
      <c r="B46" s="25" t="s">
        <v>15</v>
      </c>
      <c r="C46" s="26">
        <f>SUM(C40:C45)</f>
        <v>0</v>
      </c>
    </row>
    <row r="47" spans="2:4" ht="10" customHeight="1" x14ac:dyDescent="0.2"/>
    <row r="48" spans="2:4" ht="26" customHeight="1" x14ac:dyDescent="0.2"/>
    <row r="49" spans="2:6" x14ac:dyDescent="0.2">
      <c r="B49" s="2" t="s">
        <v>46</v>
      </c>
    </row>
    <row r="51" spans="2:6" ht="16" x14ac:dyDescent="0.2">
      <c r="B51" s="27" t="s">
        <v>3</v>
      </c>
      <c r="C51" s="28" t="s">
        <v>25</v>
      </c>
      <c r="D51" s="29" t="s">
        <v>26</v>
      </c>
      <c r="F51" s="12" t="s">
        <v>52</v>
      </c>
    </row>
    <row r="52" spans="2:6" ht="32" x14ac:dyDescent="0.2">
      <c r="B52" s="30" t="s">
        <v>50</v>
      </c>
      <c r="C52" s="31" t="s">
        <v>33</v>
      </c>
      <c r="D52" s="32">
        <v>0</v>
      </c>
      <c r="F52" s="10">
        <f>IF(AND(MAX($C$12,$C$14)&lt;=2,MAX($C$12,$C$14)&gt;=0),$D$52,IF(AND(MAX($C$12,$C$14)&gt;=3,MAX($C$12,$C$14)&lt;=4),$D$53,IF(AND(MAX($C$12,$C$14)&gt;=5,MAX($C$12,$C$14)&lt;=8),$D$54,IF(AND(MAX($C$12,$C$14)&gt;=9,MAX($C$12,$C$14)&lt;=10),$D$55,0))))</f>
        <v>0</v>
      </c>
    </row>
    <row r="53" spans="2:6" ht="16" x14ac:dyDescent="0.2">
      <c r="B53" s="33"/>
      <c r="C53" s="31" t="s">
        <v>37</v>
      </c>
      <c r="D53" s="32">
        <v>1</v>
      </c>
      <c r="F53" s="11"/>
    </row>
    <row r="54" spans="2:6" ht="16" x14ac:dyDescent="0.2">
      <c r="B54" s="33"/>
      <c r="C54" s="31" t="s">
        <v>38</v>
      </c>
      <c r="D54" s="32">
        <v>4</v>
      </c>
      <c r="F54" s="11"/>
    </row>
    <row r="55" spans="2:6" ht="16" x14ac:dyDescent="0.2">
      <c r="B55" s="34"/>
      <c r="C55" s="31" t="s">
        <v>39</v>
      </c>
      <c r="D55" s="32">
        <v>6</v>
      </c>
      <c r="F55" s="16"/>
    </row>
    <row r="56" spans="2:6" x14ac:dyDescent="0.2">
      <c r="B56" s="35"/>
      <c r="C56" s="36"/>
      <c r="D56" s="36"/>
      <c r="F56" s="37"/>
    </row>
    <row r="57" spans="2:6" ht="32" x14ac:dyDescent="0.2">
      <c r="B57" s="30" t="s">
        <v>66</v>
      </c>
      <c r="C57" s="31" t="s">
        <v>33</v>
      </c>
      <c r="D57" s="32">
        <v>0</v>
      </c>
      <c r="F57" s="10">
        <f>IF(AND($C$33&lt;=2,$C$33&gt;=0),$D$57,IF(AND($C$33&lt;=5,$C$33&gt;=3),$D$58,IF(AND($C$33&lt;=11,$C$33&gt;=6),$D$59,)))</f>
        <v>0</v>
      </c>
    </row>
    <row r="58" spans="2:6" ht="16" x14ac:dyDescent="0.2">
      <c r="B58" s="33"/>
      <c r="C58" s="31" t="s">
        <v>40</v>
      </c>
      <c r="D58" s="32">
        <v>1</v>
      </c>
      <c r="F58" s="11"/>
    </row>
    <row r="59" spans="2:6" ht="16" x14ac:dyDescent="0.2">
      <c r="B59" s="34"/>
      <c r="C59" s="31" t="s">
        <v>41</v>
      </c>
      <c r="D59" s="32">
        <v>3</v>
      </c>
      <c r="F59" s="16"/>
    </row>
    <row r="60" spans="2:6" x14ac:dyDescent="0.2">
      <c r="B60" s="35"/>
      <c r="C60" s="36"/>
      <c r="D60" s="36"/>
    </row>
    <row r="61" spans="2:6" ht="32" x14ac:dyDescent="0.2">
      <c r="B61" s="30" t="s">
        <v>47</v>
      </c>
      <c r="C61" s="24" t="s">
        <v>27</v>
      </c>
      <c r="D61" s="32">
        <v>0</v>
      </c>
      <c r="F61" s="10">
        <f>IF(SUM($C$40:$C$45)&gt;280,$D$61,IF(AND(SUM($C$40:$C$45)&lt;=280,SUM($C$40:$C$45)&gt;=261),$D$62,IF(AND(SUM($C$40:$C$45)&lt;=260,SUM($C$40:$C$45)&gt;=241),$D$63,IF(AND(SUM($C$40:$C$45)&lt;=240,SUM($C$40:$C$45)&gt;=221),$D$64,IF(AND(SUM($C$40:$C$45)&lt;=220,SUM($C$40:$C$45)&gt;=200),$D$65,IF(SUM($C$40:$C$45)&lt;200,$D$66,))))))</f>
        <v>10</v>
      </c>
    </row>
    <row r="62" spans="2:6" ht="16" x14ac:dyDescent="0.2">
      <c r="B62" s="33"/>
      <c r="C62" s="24" t="s">
        <v>28</v>
      </c>
      <c r="D62" s="32">
        <v>2</v>
      </c>
      <c r="F62" s="11"/>
    </row>
    <row r="63" spans="2:6" ht="16" x14ac:dyDescent="0.2">
      <c r="B63" s="33"/>
      <c r="C63" s="24" t="s">
        <v>29</v>
      </c>
      <c r="D63" s="32">
        <v>4</v>
      </c>
      <c r="F63" s="11"/>
    </row>
    <row r="64" spans="2:6" ht="16" x14ac:dyDescent="0.2">
      <c r="B64" s="33"/>
      <c r="C64" s="24" t="s">
        <v>30</v>
      </c>
      <c r="D64" s="32">
        <v>6</v>
      </c>
      <c r="F64" s="11"/>
    </row>
    <row r="65" spans="2:6" ht="16" x14ac:dyDescent="0.2">
      <c r="B65" s="33"/>
      <c r="C65" s="24" t="s">
        <v>31</v>
      </c>
      <c r="D65" s="32">
        <v>8</v>
      </c>
      <c r="F65" s="11"/>
    </row>
    <row r="66" spans="2:6" ht="16" x14ac:dyDescent="0.2">
      <c r="B66" s="34"/>
      <c r="C66" s="24" t="s">
        <v>32</v>
      </c>
      <c r="D66" s="32">
        <v>10</v>
      </c>
      <c r="F66" s="16"/>
    </row>
    <row r="67" spans="2:6" x14ac:dyDescent="0.2">
      <c r="B67" s="1" t="s">
        <v>48</v>
      </c>
      <c r="F67" s="17">
        <f>SUM(F52,F57,F61)</f>
        <v>10</v>
      </c>
    </row>
    <row r="70" spans="2:6" ht="16" x14ac:dyDescent="0.2">
      <c r="B70" s="22" t="s">
        <v>49</v>
      </c>
      <c r="C70" s="22" t="s">
        <v>34</v>
      </c>
    </row>
    <row r="71" spans="2:6" x14ac:dyDescent="0.2">
      <c r="B71" s="31">
        <v>0</v>
      </c>
      <c r="C71" s="38">
        <v>1</v>
      </c>
    </row>
    <row r="72" spans="2:6" ht="16" x14ac:dyDescent="0.2">
      <c r="B72" s="31" t="s">
        <v>42</v>
      </c>
      <c r="C72" s="38">
        <v>2</v>
      </c>
    </row>
    <row r="73" spans="2:6" ht="16" x14ac:dyDescent="0.2">
      <c r="B73" s="31" t="s">
        <v>43</v>
      </c>
      <c r="C73" s="38">
        <v>3</v>
      </c>
    </row>
    <row r="74" spans="2:6" ht="17" thickBot="1" x14ac:dyDescent="0.25">
      <c r="B74" s="31" t="s">
        <v>44</v>
      </c>
      <c r="C74" s="38">
        <v>4</v>
      </c>
      <c r="F74" s="19">
        <f>IF(SUM($F$52,$F$57,$F$61)=0,$C$71,IF(AND(SUM($F$52,$F$57,$F$61)&lt;=3,SUM($F$52,$F$57,$F$61)&gt;=1),$C$72,IF(AND(SUM($F$52,$F$57,$F$61)&lt;=6,SUM($F$52,$F$57,$F$61)&gt;=4),$C$73,IF(AND(SUM($F$52,$F$57,$F$61)&lt;=9,SUM($F$52,$F$57,$F$61)&gt;=7),$C$74,IF(AND(SUM($F$52,$F$57,$F$61)&lt;=12,SUM($F$52,$F$57,$F$61)&gt;=10),$C$75,IF(AND(SUM($F$52,$F$57,$F$61)&lt;=15,SUM($F$52,$F$57,$F$61)&gt;=13),$C$76,IF(AND(SUM($F$52,$F$57,$F$61)&lt;=19,SUM($F$52,$F$57,$F$61)&gt;=16),$C$77,)))))))</f>
        <v>5</v>
      </c>
    </row>
    <row r="75" spans="2:6" ht="17" thickTop="1" x14ac:dyDescent="0.2">
      <c r="B75" s="31" t="s">
        <v>45</v>
      </c>
      <c r="C75" s="38">
        <v>5</v>
      </c>
      <c r="F75" s="18" t="s">
        <v>34</v>
      </c>
    </row>
    <row r="76" spans="2:6" ht="16" x14ac:dyDescent="0.2">
      <c r="B76" s="31" t="s">
        <v>35</v>
      </c>
      <c r="C76" s="38">
        <v>6</v>
      </c>
    </row>
    <row r="77" spans="2:6" ht="16" x14ac:dyDescent="0.2">
      <c r="B77" s="31" t="s">
        <v>36</v>
      </c>
      <c r="C77" s="38">
        <v>7</v>
      </c>
    </row>
    <row r="80" spans="2:6" x14ac:dyDescent="0.2">
      <c r="B80" s="2" t="s">
        <v>64</v>
      </c>
    </row>
    <row r="81" spans="2:2" x14ac:dyDescent="0.2">
      <c r="B81" s="46" t="s">
        <v>58</v>
      </c>
    </row>
    <row r="82" spans="2:2" x14ac:dyDescent="0.2">
      <c r="B82" s="46" t="s">
        <v>59</v>
      </c>
    </row>
  </sheetData>
  <mergeCells count="3">
    <mergeCell ref="E3:F3"/>
    <mergeCell ref="E2:F2"/>
    <mergeCell ref="B6:F6"/>
  </mergeCells>
  <hyperlinks>
    <hyperlink ref="B81" r:id="rId1" xr:uid="{3BD8412E-7551-D844-BF0E-C749A4461D3A}"/>
    <hyperlink ref="B82" r:id="rId2" xr:uid="{7662D1C3-4851-3647-94C0-644C46FB591F}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 Uhrenholt</dc:creator>
  <cp:lastModifiedBy>Lars Uhrenholt</cp:lastModifiedBy>
  <cp:lastPrinted>2023-04-25T11:36:03Z</cp:lastPrinted>
  <dcterms:created xsi:type="dcterms:W3CDTF">2023-04-18T13:28:20Z</dcterms:created>
  <dcterms:modified xsi:type="dcterms:W3CDTF">2023-11-07T15:58:35Z</dcterms:modified>
</cp:coreProperties>
</file>